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D76" i="1"/>
  <c r="E73" i="1"/>
  <c r="C73" i="1"/>
  <c r="B73" i="1"/>
  <c r="E72" i="1"/>
  <c r="C72" i="1"/>
  <c r="B72" i="1"/>
  <c r="E71" i="1"/>
  <c r="C71" i="1"/>
  <c r="B71" i="1"/>
  <c r="E70" i="1"/>
  <c r="C70" i="1"/>
  <c r="B70" i="1"/>
  <c r="E69" i="1"/>
  <c r="C69" i="1"/>
  <c r="B69" i="1"/>
  <c r="E68" i="1"/>
  <c r="C68" i="1"/>
  <c r="B68" i="1"/>
  <c r="E67" i="1"/>
  <c r="C67" i="1"/>
  <c r="B67" i="1"/>
  <c r="E66" i="1"/>
  <c r="C66" i="1"/>
  <c r="B66" i="1"/>
  <c r="E65" i="1"/>
  <c r="C65" i="1"/>
  <c r="B65" i="1"/>
  <c r="E64" i="1"/>
  <c r="C64" i="1"/>
  <c r="B64" i="1"/>
  <c r="E63" i="1"/>
  <c r="C63" i="1"/>
  <c r="B63" i="1"/>
  <c r="E62" i="1"/>
  <c r="C62" i="1"/>
  <c r="B62" i="1"/>
  <c r="E61" i="1"/>
  <c r="C61" i="1"/>
  <c r="B61" i="1"/>
  <c r="E60" i="1"/>
  <c r="C60" i="1"/>
  <c r="B60" i="1"/>
  <c r="E59" i="1"/>
  <c r="C59" i="1"/>
  <c r="B59" i="1"/>
  <c r="E58" i="1"/>
  <c r="C58" i="1"/>
  <c r="B58" i="1"/>
  <c r="E57" i="1"/>
  <c r="C57" i="1"/>
  <c r="B57" i="1"/>
  <c r="E56" i="1"/>
  <c r="C56" i="1"/>
  <c r="B56" i="1"/>
  <c r="E55" i="1"/>
  <c r="C55" i="1"/>
  <c r="B55" i="1"/>
  <c r="E54" i="1"/>
  <c r="C54" i="1"/>
  <c r="B54" i="1"/>
  <c r="E53" i="1"/>
  <c r="C53" i="1"/>
  <c r="B53" i="1"/>
  <c r="E52" i="1"/>
  <c r="C52" i="1"/>
  <c r="B52" i="1"/>
  <c r="E51" i="1"/>
  <c r="C51" i="1"/>
  <c r="B51" i="1"/>
  <c r="E50" i="1"/>
  <c r="C50" i="1"/>
  <c r="B50" i="1"/>
  <c r="E49" i="1"/>
  <c r="C49" i="1"/>
  <c r="B49" i="1"/>
  <c r="E48" i="1"/>
  <c r="C48" i="1"/>
  <c r="B48" i="1"/>
  <c r="E47" i="1"/>
  <c r="C47" i="1"/>
  <c r="B47" i="1"/>
  <c r="E46" i="1"/>
  <c r="C46" i="1"/>
  <c r="B46" i="1"/>
  <c r="E45" i="1"/>
  <c r="C45" i="1"/>
  <c r="B45" i="1"/>
  <c r="E44" i="1"/>
  <c r="C44" i="1"/>
  <c r="B44" i="1"/>
  <c r="E43" i="1"/>
  <c r="C43" i="1"/>
  <c r="B43" i="1"/>
  <c r="E42" i="1"/>
  <c r="C42" i="1"/>
  <c r="B42" i="1"/>
  <c r="E41" i="1"/>
  <c r="C41" i="1"/>
  <c r="B41" i="1"/>
  <c r="E40" i="1"/>
  <c r="C40" i="1"/>
  <c r="B40" i="1"/>
  <c r="E39" i="1"/>
  <c r="C39" i="1"/>
  <c r="B39" i="1"/>
  <c r="E38" i="1"/>
  <c r="C38" i="1"/>
  <c r="B38" i="1"/>
  <c r="E37" i="1"/>
  <c r="C37" i="1"/>
  <c r="B37" i="1"/>
  <c r="E36" i="1"/>
  <c r="C36" i="1"/>
  <c r="B36" i="1"/>
  <c r="E35" i="1"/>
  <c r="C35" i="1"/>
  <c r="B35" i="1"/>
  <c r="E34" i="1"/>
  <c r="C34" i="1"/>
  <c r="B34" i="1"/>
  <c r="E33" i="1"/>
  <c r="C33" i="1"/>
  <c r="B33" i="1"/>
  <c r="E32" i="1"/>
  <c r="C32" i="1"/>
  <c r="B32" i="1"/>
  <c r="E31" i="1"/>
  <c r="C31" i="1"/>
  <c r="B31" i="1"/>
  <c r="E30" i="1"/>
  <c r="C30" i="1"/>
  <c r="B30" i="1"/>
  <c r="E29" i="1"/>
  <c r="C29" i="1"/>
  <c r="B29" i="1"/>
  <c r="E28" i="1"/>
  <c r="C28" i="1"/>
  <c r="B28" i="1"/>
  <c r="E27" i="1"/>
  <c r="C27" i="1"/>
  <c r="B27" i="1"/>
  <c r="E26" i="1"/>
  <c r="C26" i="1"/>
  <c r="B26" i="1"/>
  <c r="E25" i="1"/>
  <c r="C25" i="1"/>
  <c r="B25" i="1"/>
  <c r="E24" i="1"/>
  <c r="C24" i="1"/>
  <c r="B24" i="1"/>
  <c r="E23" i="1"/>
  <c r="C23" i="1"/>
  <c r="B23" i="1"/>
  <c r="E22" i="1"/>
  <c r="C22" i="1"/>
  <c r="B22" i="1"/>
  <c r="E21" i="1"/>
  <c r="C21" i="1"/>
  <c r="B21" i="1"/>
  <c r="E20" i="1"/>
  <c r="C20" i="1"/>
  <c r="B20" i="1"/>
  <c r="A19" i="1"/>
  <c r="A18" i="1"/>
  <c r="B12" i="1"/>
  <c r="A1" i="1"/>
</calcChain>
</file>

<file path=xl/sharedStrings.xml><?xml version="1.0" encoding="utf-8"?>
<sst xmlns="http://schemas.openxmlformats.org/spreadsheetml/2006/main" count="66" uniqueCount="19">
  <si>
    <t>"УТВЕРЖДАЮ"</t>
  </si>
  <si>
    <t>___________________________</t>
  </si>
  <si>
    <t>" ___ " ___________ 20 ___ г.</t>
  </si>
  <si>
    <t>5.15.1.5 Домофоны и кодовые замки (СКУД); Комплекс из 2-х многоквартирных домов, расположенных по адресу г.Орел, б-р Молодежи, участок 2а. 1-й этап строительства - многоквартирный дом корпус 2 (поз.1)</t>
  </si>
  <si>
    <t>№ п/п</t>
  </si>
  <si>
    <t>№ в ЛСР</t>
  </si>
  <si>
    <t>Наименование работ и затрат</t>
  </si>
  <si>
    <t>Единица измерения</t>
  </si>
  <si>
    <t>Количество</t>
  </si>
  <si>
    <t>1  ШТ.</t>
  </si>
  <si>
    <t>10 шт.</t>
  </si>
  <si>
    <t>шт.</t>
  </si>
  <si>
    <t>кг</t>
  </si>
  <si>
    <t>100 м</t>
  </si>
  <si>
    <t>т</t>
  </si>
  <si>
    <t>1000 м</t>
  </si>
  <si>
    <t>м</t>
  </si>
  <si>
    <t>Главный инженер проекта _________________</t>
  </si>
  <si>
    <t>Составил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</si>
</sst>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77;&#1076;&#1086;&#1084;&#1086;&#1089;&#1090;&#1100;%20%205.15.1.5%20&#1044;&#1086;&#1084;&#1086;&#1092;&#1086;&#1085;&#1099;%20&#1080;%20&#1082;&#1086;&#1076;&#1086;&#1074;&#1099;&#1077;%20&#1079;&#1072;%20-%20&#1071;&#1085;&#1074;&#1072;&#1088;&#1100;,%202023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объемов работ"/>
      <sheetName val="Source"/>
      <sheetName val="SourceObSm"/>
      <sheetName val="SmtRes"/>
      <sheetName val="EtalonRes"/>
      <sheetName val="SrcPoprs"/>
      <sheetName val="SrcKA"/>
    </sheetNames>
    <sheetDataSet>
      <sheetData sheetId="0"/>
      <sheetData sheetId="1">
        <row r="1">
          <cell r="B1" t="str">
            <v>Smeta.RU  (495) 974-1589</v>
          </cell>
        </row>
        <row r="12">
          <cell r="X12" t="str">
            <v/>
          </cell>
          <cell r="AB12" t="str">
            <v/>
          </cell>
          <cell r="AN12" t="str">
            <v/>
          </cell>
        </row>
        <row r="20">
          <cell r="G20" t="str">
            <v>Домофоны и кодовые замки (СКУД) пересчет на 01.04.2025г.</v>
          </cell>
        </row>
        <row r="24">
          <cell r="G24" t="str">
            <v>Монтажные работы</v>
          </cell>
        </row>
        <row r="28">
          <cell r="E28" t="str">
            <v>1</v>
          </cell>
          <cell r="G28" t="str">
            <v>Камеры видеонаблюдения фиксированные</v>
          </cell>
          <cell r="I28">
            <v>6</v>
          </cell>
        </row>
        <row r="30">
          <cell r="E30" t="str">
            <v>1,1</v>
          </cell>
          <cell r="G30" t="str">
            <v>Дюбели распорные полиэтиленовые 6х40 мм</v>
          </cell>
          <cell r="I30">
            <v>1.2</v>
          </cell>
        </row>
        <row r="32">
          <cell r="E32" t="str">
            <v>1,2</v>
          </cell>
          <cell r="G32" t="str">
            <v>Вызывная панель многоабонентская RV-3434 RUBETEK</v>
          </cell>
          <cell r="I32">
            <v>6</v>
          </cell>
        </row>
        <row r="34">
          <cell r="E34" t="str">
            <v>1,3</v>
          </cell>
          <cell r="G34" t="str">
            <v>Крепление накладное вызывной панели RV-3434/H RUBETEK</v>
          </cell>
          <cell r="I34">
            <v>6</v>
          </cell>
        </row>
        <row r="36">
          <cell r="E36" t="str">
            <v>2</v>
          </cell>
          <cell r="G36" t="str">
            <v>Ключ или кнопка на панели</v>
          </cell>
          <cell r="I36">
            <v>2</v>
          </cell>
        </row>
        <row r="38">
          <cell r="E38" t="str">
            <v>2,1</v>
          </cell>
          <cell r="G38" t="str">
            <v>Припои оловянно-свинцовые бессурьмянистые марки ПОС40</v>
          </cell>
          <cell r="I38">
            <v>0.02</v>
          </cell>
        </row>
        <row r="40">
          <cell r="E40" t="str">
            <v>2,2</v>
          </cell>
          <cell r="G40" t="str">
            <v>Считыватель бесконтактный для proxi-карт и брелоков UEM Vifare/NFC SKD reader V5.0</v>
          </cell>
          <cell r="I40">
            <v>2</v>
          </cell>
        </row>
        <row r="42">
          <cell r="E42" t="str">
            <v>3</v>
          </cell>
          <cell r="G42" t="str">
            <v>Ключ или кнопка на панели</v>
          </cell>
          <cell r="I42">
            <v>8</v>
          </cell>
        </row>
        <row r="44">
          <cell r="E44" t="str">
            <v>3,1</v>
          </cell>
          <cell r="G44" t="str">
            <v>Припои оловянно-свинцовые бессурьмянистые марки ПОС40</v>
          </cell>
          <cell r="I44">
            <v>0.08</v>
          </cell>
        </row>
        <row r="46">
          <cell r="E46" t="str">
            <v>3,2</v>
          </cell>
          <cell r="G46" t="str">
            <v>Кнопка выхода ST-EX142L Smartec</v>
          </cell>
          <cell r="I46">
            <v>8</v>
          </cell>
        </row>
        <row r="48">
          <cell r="E48" t="str">
            <v>4</v>
          </cell>
          <cell r="G48" t="str">
    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    </cell>
          <cell r="I48">
            <v>8</v>
          </cell>
        </row>
        <row r="50">
          <cell r="E50" t="str">
            <v>4,1</v>
          </cell>
          <cell r="G50" t="str">
            <v>Болты с гайками и шайбами строительные</v>
          </cell>
          <cell r="I50">
            <v>0.48</v>
          </cell>
        </row>
        <row r="52">
          <cell r="E52" t="str">
            <v>4,2</v>
          </cell>
          <cell r="G52" t="str">
            <v>Устройство аварийной разблокировки двери с восстанавливаемой вставкой ST-ER115 Smartec</v>
          </cell>
          <cell r="I52">
            <v>8</v>
          </cell>
        </row>
        <row r="54">
          <cell r="E54" t="str">
            <v>5</v>
          </cell>
          <cell r="G54" t="str">
            <v>Прибор или аппарат</v>
          </cell>
          <cell r="I54">
            <v>8</v>
          </cell>
        </row>
        <row r="56">
          <cell r="E56" t="str">
            <v>5,1</v>
          </cell>
          <cell r="G56" t="str">
            <v>Болты с гайками и шайбами строительные</v>
          </cell>
          <cell r="I56">
            <v>0.16</v>
          </cell>
        </row>
        <row r="58">
          <cell r="E58" t="str">
            <v>5,2</v>
          </cell>
          <cell r="G58" t="str">
            <v>Замок электромагнитный М1-500 Олевс</v>
          </cell>
          <cell r="I58">
            <v>8</v>
          </cell>
        </row>
        <row r="60">
          <cell r="E60" t="str">
            <v>5,3</v>
          </cell>
          <cell r="G60" t="str">
            <v>Диод к замку электромагнитному Р6КЕ18СА</v>
          </cell>
          <cell r="I60">
            <v>8</v>
          </cell>
        </row>
        <row r="62">
          <cell r="E62" t="str">
            <v>6</v>
          </cell>
          <cell r="G62" t="str">
            <v>Монтаж коммутатора</v>
          </cell>
          <cell r="I62">
            <v>4</v>
          </cell>
        </row>
        <row r="64">
          <cell r="E64" t="str">
            <v>6,1</v>
          </cell>
          <cell r="G64" t="str">
            <v>Лента липкая изоляционная на поликасиновом компаунде марки ЛСЭПЛ, шириной 20-30 мм, толщиной от 0,14 до 0,19 мм</v>
          </cell>
          <cell r="I64">
            <v>6.4000000000000001E-2</v>
          </cell>
        </row>
        <row r="66">
          <cell r="E66" t="str">
            <v>6,2</v>
          </cell>
          <cell r="G66" t="str">
            <v>Припои оловянно-свинцовые бессурьмянистые марки ПОС40</v>
          </cell>
          <cell r="I66">
            <v>0.124</v>
          </cell>
        </row>
        <row r="68">
          <cell r="E68" t="str">
            <v>6,3</v>
          </cell>
          <cell r="G68" t="str">
            <v>Коммутатор ELTIS KM100-7.3</v>
          </cell>
          <cell r="I68">
            <v>4</v>
          </cell>
        </row>
        <row r="70">
          <cell r="E70" t="str">
            <v>7</v>
          </cell>
          <cell r="G70" t="str">
            <v>Реле, ключ, кнопка и др. с подготовкой места установки</v>
          </cell>
          <cell r="I70">
            <v>237</v>
          </cell>
        </row>
        <row r="72">
          <cell r="E72" t="str">
            <v>7,1</v>
          </cell>
          <cell r="G72" t="str">
            <v>Устройство квартирное переговорное УКП-7</v>
          </cell>
          <cell r="I72">
            <v>237</v>
          </cell>
        </row>
        <row r="74">
          <cell r="E74" t="str">
            <v>7,2</v>
          </cell>
          <cell r="G74" t="str">
            <v>Брелок ABS - Mifare Plus SE 1K 7 byte UID (режим SL3)</v>
          </cell>
          <cell r="I74">
            <v>712</v>
          </cell>
        </row>
        <row r="76">
          <cell r="E76" t="str">
            <v>8</v>
          </cell>
          <cell r="G76" t="str">
            <v>Шкаф (пульт) управления навесной, высота, ширина и глубина до 600х600х350 мм</v>
          </cell>
          <cell r="I76">
            <v>5</v>
          </cell>
        </row>
        <row r="78">
          <cell r="E78" t="str">
            <v>8,1</v>
          </cell>
          <cell r="G78" t="str">
            <v>Электроды диаметром 4 мм Э42А</v>
          </cell>
          <cell r="I78">
            <v>0.5</v>
          </cell>
        </row>
        <row r="80">
          <cell r="E80" t="str">
            <v>8,2</v>
          </cell>
          <cell r="G80" t="str">
            <v>Болты с гайками и шайбами строительные</v>
          </cell>
          <cell r="I80">
            <v>0.5</v>
          </cell>
        </row>
        <row r="82">
          <cell r="E82" t="str">
            <v>8,3</v>
          </cell>
          <cell r="G82" t="str">
            <v>Краска</v>
          </cell>
          <cell r="I82">
            <v>0.1</v>
          </cell>
        </row>
        <row r="84">
          <cell r="E84" t="str">
            <v>8,4</v>
          </cell>
          <cell r="G84" t="str">
            <v>Корпус металлический, габ. 395х310х220 мм. IP54 ЩМП-1-0</v>
          </cell>
          <cell r="I84">
            <v>5</v>
          </cell>
        </row>
        <row r="86">
          <cell r="E86" t="str">
            <v>8,5</v>
          </cell>
          <cell r="G86" t="str">
            <v>DIN-рейка металлическая ТН 35х7,5 длиной 200 мм</v>
          </cell>
          <cell r="I86">
            <v>5</v>
          </cell>
        </row>
        <row r="88">
          <cell r="E88" t="str">
            <v>9</v>
          </cell>
          <cell r="G88" t="str">
            <v>Прибор или аппарат</v>
          </cell>
          <cell r="I88">
            <v>5</v>
          </cell>
        </row>
        <row r="90">
          <cell r="E90" t="str">
            <v>9,1</v>
          </cell>
          <cell r="G90" t="str">
            <v>Болты с гайками и шайбами строительные</v>
          </cell>
          <cell r="I90">
            <v>0.1</v>
          </cell>
        </row>
        <row r="92">
          <cell r="E92" t="str">
            <v>9,2</v>
          </cell>
          <cell r="G92" t="str">
            <v>Выключатели автоматические «IEK» ВА47-29 1Р 6А, характеристика С</v>
          </cell>
          <cell r="I92">
            <v>5</v>
          </cell>
        </row>
        <row r="94">
          <cell r="E94" t="str">
            <v>10</v>
          </cell>
          <cell r="G94" t="str">
            <v>Шина сборная - одна полоса в фазе, медная или алюминиевая сечением до 250 мм2</v>
          </cell>
          <cell r="I94">
            <v>0.01</v>
          </cell>
        </row>
        <row r="96">
          <cell r="E96" t="str">
            <v>10,1</v>
          </cell>
          <cell r="G96" t="str">
            <v>Шина N "Ноль" на DIN-рейку ШНИ 6х9-8-Д-С</v>
          </cell>
          <cell r="I96">
            <v>0.5</v>
          </cell>
        </row>
        <row r="98">
          <cell r="E98" t="str">
            <v>10,2</v>
          </cell>
          <cell r="G98" t="str">
            <v>Шина Р "Земля" на DIN-рейку 6х9-8-Д-Ж</v>
          </cell>
          <cell r="I98">
            <v>0.5</v>
          </cell>
        </row>
        <row r="100">
          <cell r="E100" t="str">
            <v>11</v>
          </cell>
          <cell r="G100" t="str">
            <v>Устройство оптико-(фото)электрическое, блок питания и контроля</v>
          </cell>
          <cell r="I100">
            <v>6</v>
          </cell>
        </row>
        <row r="102">
          <cell r="E102" t="str">
            <v>11,1</v>
          </cell>
          <cell r="G102" t="str">
            <v>Дюбели пластмассовые с шурупами 12х70 мм</v>
          </cell>
          <cell r="I102">
            <v>2.4</v>
          </cell>
        </row>
        <row r="104">
          <cell r="E104" t="str">
            <v>11,2</v>
          </cell>
          <cell r="G104" t="str">
            <v>Припои оловянно-свинцовые бессурьмянистые марки ПОС40</v>
          </cell>
          <cell r="I104">
            <v>0.22799999999999998</v>
          </cell>
        </row>
        <row r="106">
          <cell r="E106" t="str">
            <v>11,3</v>
          </cell>
          <cell r="G106" t="str">
            <v>Источник вторичного электропитания, 12В, 1.25А на DIN-рейку БП15Б-Д2-12</v>
          </cell>
          <cell r="I106">
            <v>6</v>
          </cell>
        </row>
        <row r="108">
          <cell r="E108" t="str">
            <v>12</v>
          </cell>
          <cell r="G108" t="str">
            <v>Коробка ответвительная на стене</v>
          </cell>
          <cell r="I108">
            <v>80</v>
          </cell>
        </row>
        <row r="110">
          <cell r="E110" t="str">
            <v>12,1</v>
          </cell>
          <cell r="G110" t="str">
            <v>Шурупы с полукруглой головкой 4x40 мм</v>
          </cell>
          <cell r="I110">
            <v>8.0000000000000004E-4</v>
          </cell>
        </row>
        <row r="112">
          <cell r="E112" t="str">
            <v>12,2</v>
          </cell>
          <cell r="G112" t="str">
            <v>Коробка телефонная распределительная марки КРТН-10</v>
          </cell>
          <cell r="I112">
            <v>80</v>
          </cell>
        </row>
        <row r="249">
          <cell r="E249" t="str">
            <v>30</v>
          </cell>
          <cell r="G249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6 мм2</v>
          </cell>
          <cell r="I249">
            <v>4.3600000000000003</v>
          </cell>
        </row>
        <row r="255">
          <cell r="E255" t="str">
            <v>30,3</v>
          </cell>
          <cell r="G255" t="str">
            <v>Кабели парной скрутки для систем сигнализации с однопроволочными медными жилами, изоляцией из полиэтилена, оболочкой из белого ПВХ пластиката, не распространяющей горение, с низким дымо- и газовыделением, марки КСВВнг-LS 1x2x1,13</v>
          </cell>
          <cell r="I255">
            <v>0.11799999999999999</v>
          </cell>
        </row>
        <row r="257">
          <cell r="E257" t="str">
            <v>30,4</v>
          </cell>
          <cell r="G257" t="str">
            <v>Кабели для систем сигнализации с однопроволочными медными жилами, изоляцией из полиэтилена, оболочкой из белого ПВХ пластиката, не распространяющей горение, с низким дымо- и газовыделением, марки КСВВнг-LS 4х0,5</v>
          </cell>
          <cell r="I257">
            <v>0.318</v>
          </cell>
        </row>
        <row r="277">
          <cell r="E277" t="str">
            <v>32</v>
          </cell>
          <cell r="G277" t="str">
    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    </cell>
          <cell r="I277">
            <v>4.51</v>
          </cell>
        </row>
        <row r="279">
          <cell r="E279" t="str">
            <v>32,1</v>
          </cell>
          <cell r="G279" t="str">
            <v>Лента изоляционная прорезиненная односторонняя ширина 20 мм, толщина 0,25-0,35 мм</v>
          </cell>
          <cell r="I279">
            <v>1.4432</v>
          </cell>
        </row>
        <row r="281">
          <cell r="E281" t="str">
            <v>32,2</v>
          </cell>
          <cell r="G281" t="str">
            <v>Кабель (витая пара) UTP кат. 5Е 25х2х24АWG solid LSZH</v>
          </cell>
          <cell r="I281">
            <v>460</v>
          </cell>
        </row>
        <row r="283">
          <cell r="E283" t="str">
            <v>32,3</v>
          </cell>
          <cell r="G283" t="str">
            <v>Коннектор RJ-45 (8Р8С) уп. 100 шт.</v>
          </cell>
          <cell r="I283">
            <v>100</v>
          </cell>
        </row>
        <row r="285">
          <cell r="E285" t="str">
            <v>33</v>
          </cell>
          <cell r="G285" t="str">
            <v>Провод групповой осветительных сетей в защитной оболочке или кабель двух-трехжильный в готовых каналах стен и перекрытий</v>
          </cell>
          <cell r="I285">
            <v>1.07</v>
          </cell>
        </row>
        <row r="287">
          <cell r="E287" t="str">
            <v>33,1</v>
          </cell>
          <cell r="G287" t="str">
            <v>Трубка поливинилхлоридная ХВТ</v>
          </cell>
          <cell r="I287">
            <v>0.56710000000000005</v>
          </cell>
        </row>
        <row r="289">
          <cell r="E289" t="str">
            <v>33,2</v>
          </cell>
          <cell r="G289" t="str">
            <v>Провода силовые для электрических установок на напряжение до 450 В с медной жилой марки ПВ1, сечением 1,5 мм2 (ПУВВ 1х1,5 мм2)</v>
          </cell>
          <cell r="I289">
            <v>0.04</v>
          </cell>
        </row>
        <row r="291">
          <cell r="E291" t="str">
            <v>33,3</v>
          </cell>
          <cell r="G291" t="str">
            <v>Провода силовые для электрических установок на напряжение до 450 В с медной жилой марки ПВ1, сечением 4 мм2 (ПУВВ 1х4 мм2)</v>
          </cell>
          <cell r="I291">
            <v>7.0000000000000007E-2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>
      <selection activeCell="F7" sqref="F1:H1048576"/>
    </sheetView>
  </sheetViews>
  <sheetFormatPr defaultRowHeight="15" x14ac:dyDescent="0.25"/>
  <cols>
    <col min="3" max="3" width="75.28515625" customWidth="1"/>
    <col min="4" max="4" width="18.42578125" customWidth="1"/>
    <col min="5" max="5" width="15.5703125" customWidth="1"/>
  </cols>
  <sheetData>
    <row r="1" spans="1:5" x14ac:dyDescent="0.25">
      <c r="A1" s="1" t="str">
        <f>[1]Source!B1</f>
        <v>Smeta.RU  (495) 974-1589</v>
      </c>
    </row>
    <row r="2" spans="1:5" x14ac:dyDescent="0.25">
      <c r="D2" s="2"/>
      <c r="E2" s="2"/>
    </row>
    <row r="3" spans="1:5" x14ac:dyDescent="0.25">
      <c r="D3" s="2"/>
      <c r="E3" s="3" t="s">
        <v>0</v>
      </c>
    </row>
    <row r="4" spans="1:5" x14ac:dyDescent="0.25">
      <c r="D4" s="3"/>
      <c r="E4" s="3"/>
    </row>
    <row r="5" spans="1:5" x14ac:dyDescent="0.25">
      <c r="D5" s="4" t="s">
        <v>1</v>
      </c>
      <c r="E5" s="4"/>
    </row>
    <row r="6" spans="1:5" x14ac:dyDescent="0.25">
      <c r="D6" s="5"/>
      <c r="E6" s="5"/>
    </row>
    <row r="7" spans="1:5" x14ac:dyDescent="0.25">
      <c r="D7" s="4" t="s">
        <v>1</v>
      </c>
      <c r="E7" s="4"/>
    </row>
    <row r="8" spans="1:5" x14ac:dyDescent="0.25">
      <c r="D8" s="5"/>
      <c r="E8" s="5"/>
    </row>
    <row r="9" spans="1:5" x14ac:dyDescent="0.25">
      <c r="D9" s="3" t="s">
        <v>2</v>
      </c>
      <c r="E9" s="2"/>
    </row>
    <row r="10" spans="1:5" x14ac:dyDescent="0.25">
      <c r="D10" s="2"/>
      <c r="E10" s="2"/>
    </row>
    <row r="12" spans="1:5" ht="15.75" x14ac:dyDescent="0.25">
      <c r="B12" s="6" t="str">
        <f>CONCATENATE("Ведомость объемов работ ", IF([1]Source!AN12&lt;&gt;"", [1]Source!AN12," "))</f>
        <v xml:space="preserve">Ведомость объемов работ  </v>
      </c>
      <c r="C12" s="6"/>
      <c r="D12" s="6"/>
      <c r="E12" s="6"/>
    </row>
    <row r="13" spans="1:5" x14ac:dyDescent="0.25">
      <c r="B13" s="7" t="s">
        <v>3</v>
      </c>
      <c r="C13" s="7"/>
      <c r="D13" s="7"/>
      <c r="E13" s="7"/>
    </row>
    <row r="16" spans="1:5" ht="28.5" x14ac:dyDescent="0.25">
      <c r="A16" s="8" t="s">
        <v>4</v>
      </c>
      <c r="B16" s="8" t="s">
        <v>5</v>
      </c>
      <c r="C16" s="8" t="s">
        <v>6</v>
      </c>
      <c r="D16" s="8" t="s">
        <v>7</v>
      </c>
      <c r="E16" s="8" t="s">
        <v>8</v>
      </c>
    </row>
    <row r="17" spans="1:5" x14ac:dyDescent="0.25">
      <c r="A17" s="8">
        <v>1</v>
      </c>
      <c r="B17" s="8">
        <v>2</v>
      </c>
      <c r="C17" s="8">
        <v>3</v>
      </c>
      <c r="D17" s="8">
        <v>4</v>
      </c>
      <c r="E17" s="8">
        <v>5</v>
      </c>
    </row>
    <row r="18" spans="1:5" ht="16.5" x14ac:dyDescent="0.25">
      <c r="A18" s="9" t="str">
        <f>CONCATENATE("Локальная смета: ", [1]Source!G20)</f>
        <v>Локальная смета: Домофоны и кодовые замки (СКУД) пересчет на 01.04.2025г.</v>
      </c>
      <c r="B18" s="9"/>
      <c r="C18" s="9"/>
      <c r="D18" s="9"/>
      <c r="E18" s="9"/>
    </row>
    <row r="19" spans="1:5" ht="16.5" x14ac:dyDescent="0.25">
      <c r="A19" s="9" t="str">
        <f>CONCATENATE("Раздел: ", [1]Source!G24)</f>
        <v>Раздел: Монтажные работы</v>
      </c>
      <c r="B19" s="9"/>
      <c r="C19" s="9"/>
      <c r="D19" s="9"/>
      <c r="E19" s="9"/>
    </row>
    <row r="20" spans="1:5" x14ac:dyDescent="0.25">
      <c r="A20" s="8">
        <v>1</v>
      </c>
      <c r="B20" s="8" t="str">
        <f>[1]Source!E28</f>
        <v>1</v>
      </c>
      <c r="C20" s="10" t="str">
        <f>[1]Source!G28</f>
        <v>Камеры видеонаблюдения фиксированные</v>
      </c>
      <c r="D20" s="8" t="s">
        <v>9</v>
      </c>
      <c r="E20" s="11">
        <f>[1]Source!I28</f>
        <v>6</v>
      </c>
    </row>
    <row r="21" spans="1:5" x14ac:dyDescent="0.25">
      <c r="A21" s="8">
        <v>1.1000000000000001</v>
      </c>
      <c r="B21" s="8" t="str">
        <f>[1]Source!E30</f>
        <v>1,1</v>
      </c>
      <c r="C21" s="10" t="str">
        <f>[1]Source!G30</f>
        <v>Дюбели распорные полиэтиленовые 6х40 мм</v>
      </c>
      <c r="D21" s="8" t="s">
        <v>10</v>
      </c>
      <c r="E21" s="11">
        <f>[1]Source!I30</f>
        <v>1.2</v>
      </c>
    </row>
    <row r="22" spans="1:5" x14ac:dyDescent="0.25">
      <c r="A22" s="8">
        <v>1.2</v>
      </c>
      <c r="B22" s="8" t="str">
        <f>[1]Source!E32</f>
        <v>1,2</v>
      </c>
      <c r="C22" s="10" t="str">
        <f>[1]Source!G32</f>
        <v>Вызывная панель многоабонентская RV-3434 RUBETEK</v>
      </c>
      <c r="D22" s="8" t="s">
        <v>11</v>
      </c>
      <c r="E22" s="11">
        <f>[1]Source!I32</f>
        <v>6</v>
      </c>
    </row>
    <row r="23" spans="1:5" x14ac:dyDescent="0.25">
      <c r="A23" s="8">
        <v>1.3</v>
      </c>
      <c r="B23" s="8" t="str">
        <f>[1]Source!E34</f>
        <v>1,3</v>
      </c>
      <c r="C23" s="10" t="str">
        <f>[1]Source!G34</f>
        <v>Крепление накладное вызывной панели RV-3434/H RUBETEK</v>
      </c>
      <c r="D23" s="8" t="s">
        <v>11</v>
      </c>
      <c r="E23" s="11">
        <f>[1]Source!I34</f>
        <v>6</v>
      </c>
    </row>
    <row r="24" spans="1:5" x14ac:dyDescent="0.25">
      <c r="A24" s="8">
        <v>2</v>
      </c>
      <c r="B24" s="8" t="str">
        <f>[1]Source!E36</f>
        <v>2</v>
      </c>
      <c r="C24" s="10" t="str">
        <f>[1]Source!G36</f>
        <v>Ключ или кнопка на панели</v>
      </c>
      <c r="D24" s="8" t="s">
        <v>9</v>
      </c>
      <c r="E24" s="11">
        <f>[1]Source!I36</f>
        <v>2</v>
      </c>
    </row>
    <row r="25" spans="1:5" x14ac:dyDescent="0.25">
      <c r="A25" s="8">
        <v>2.1</v>
      </c>
      <c r="B25" s="8" t="str">
        <f>[1]Source!E38</f>
        <v>2,1</v>
      </c>
      <c r="C25" s="10" t="str">
        <f>[1]Source!G38</f>
        <v>Припои оловянно-свинцовые бессурьмянистые марки ПОС40</v>
      </c>
      <c r="D25" s="8" t="s">
        <v>12</v>
      </c>
      <c r="E25" s="11">
        <f>[1]Source!I38</f>
        <v>0.02</v>
      </c>
    </row>
    <row r="26" spans="1:5" ht="28.5" x14ac:dyDescent="0.25">
      <c r="A26" s="8">
        <v>2.2000000000000002</v>
      </c>
      <c r="B26" s="8" t="str">
        <f>[1]Source!E40</f>
        <v>2,2</v>
      </c>
      <c r="C26" s="10" t="str">
        <f>[1]Source!G40</f>
        <v>Считыватель бесконтактный для proxi-карт и брелоков UEM Vifare/NFC SKD reader V5.0</v>
      </c>
      <c r="D26" s="8" t="s">
        <v>11</v>
      </c>
      <c r="E26" s="11">
        <f>[1]Source!I40</f>
        <v>2</v>
      </c>
    </row>
    <row r="27" spans="1:5" x14ac:dyDescent="0.25">
      <c r="A27" s="8">
        <v>3</v>
      </c>
      <c r="B27" s="8" t="str">
        <f>[1]Source!E42</f>
        <v>3</v>
      </c>
      <c r="C27" s="10" t="str">
        <f>[1]Source!G42</f>
        <v>Ключ или кнопка на панели</v>
      </c>
      <c r="D27" s="8" t="s">
        <v>9</v>
      </c>
      <c r="E27" s="11">
        <f>[1]Source!I42</f>
        <v>8</v>
      </c>
    </row>
    <row r="28" spans="1:5" x14ac:dyDescent="0.25">
      <c r="A28" s="8">
        <v>3.1</v>
      </c>
      <c r="B28" s="8" t="str">
        <f>[1]Source!E44</f>
        <v>3,1</v>
      </c>
      <c r="C28" s="10" t="str">
        <f>[1]Source!G44</f>
        <v>Припои оловянно-свинцовые бессурьмянистые марки ПОС40</v>
      </c>
      <c r="D28" s="8" t="s">
        <v>12</v>
      </c>
      <c r="E28" s="11">
        <f>[1]Source!I44</f>
        <v>0.08</v>
      </c>
    </row>
    <row r="29" spans="1:5" x14ac:dyDescent="0.25">
      <c r="A29" s="8">
        <v>3.2</v>
      </c>
      <c r="B29" s="8" t="str">
        <f>[1]Source!E46</f>
        <v>3,2</v>
      </c>
      <c r="C29" s="10" t="str">
        <f>[1]Source!G46</f>
        <v>Кнопка выхода ST-EX142L Smartec</v>
      </c>
      <c r="D29" s="8" t="s">
        <v>11</v>
      </c>
      <c r="E29" s="11">
        <f>[1]Source!I46</f>
        <v>8</v>
      </c>
    </row>
    <row r="30" spans="1:5" ht="42.75" x14ac:dyDescent="0.25">
      <c r="A30" s="8">
        <v>4</v>
      </c>
      <c r="B30" s="8" t="str">
        <f>[1]Source!E48</f>
        <v>4</v>
      </c>
      <c r="C30" s="10" t="str">
        <f>[1]Source!G48</f>
        <v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</v>
      </c>
      <c r="D30" s="8" t="s">
        <v>9</v>
      </c>
      <c r="E30" s="11">
        <f>[1]Source!I48</f>
        <v>8</v>
      </c>
    </row>
    <row r="31" spans="1:5" x14ac:dyDescent="0.25">
      <c r="A31" s="8">
        <v>4.0999999999999996</v>
      </c>
      <c r="B31" s="8" t="str">
        <f>[1]Source!E50</f>
        <v>4,1</v>
      </c>
      <c r="C31" s="10" t="str">
        <f>[1]Source!G50</f>
        <v>Болты с гайками и шайбами строительные</v>
      </c>
      <c r="D31" s="8" t="s">
        <v>12</v>
      </c>
      <c r="E31" s="11">
        <f>[1]Source!I50</f>
        <v>0.48</v>
      </c>
    </row>
    <row r="32" spans="1:5" ht="28.5" x14ac:dyDescent="0.25">
      <c r="A32" s="8">
        <v>4.2</v>
      </c>
      <c r="B32" s="8" t="str">
        <f>[1]Source!E52</f>
        <v>4,2</v>
      </c>
      <c r="C32" s="10" t="str">
        <f>[1]Source!G52</f>
        <v>Устройство аварийной разблокировки двери с восстанавливаемой вставкой ST-ER115 Smartec</v>
      </c>
      <c r="D32" s="8" t="s">
        <v>11</v>
      </c>
      <c r="E32" s="11">
        <f>[1]Source!I52</f>
        <v>8</v>
      </c>
    </row>
    <row r="33" spans="1:5" x14ac:dyDescent="0.25">
      <c r="A33" s="8">
        <v>5</v>
      </c>
      <c r="B33" s="8" t="str">
        <f>[1]Source!E54</f>
        <v>5</v>
      </c>
      <c r="C33" s="10" t="str">
        <f>[1]Source!G54</f>
        <v>Прибор или аппарат</v>
      </c>
      <c r="D33" s="8" t="s">
        <v>9</v>
      </c>
      <c r="E33" s="11">
        <f>[1]Source!I54</f>
        <v>8</v>
      </c>
    </row>
    <row r="34" spans="1:5" x14ac:dyDescent="0.25">
      <c r="A34" s="8">
        <v>5.0999999999999996</v>
      </c>
      <c r="B34" s="8" t="str">
        <f>[1]Source!E56</f>
        <v>5,1</v>
      </c>
      <c r="C34" s="10" t="str">
        <f>[1]Source!G56</f>
        <v>Болты с гайками и шайбами строительные</v>
      </c>
      <c r="D34" s="8" t="s">
        <v>12</v>
      </c>
      <c r="E34" s="11">
        <f>[1]Source!I56</f>
        <v>0.16</v>
      </c>
    </row>
    <row r="35" spans="1:5" x14ac:dyDescent="0.25">
      <c r="A35" s="8">
        <v>5.2</v>
      </c>
      <c r="B35" s="8" t="str">
        <f>[1]Source!E58</f>
        <v>5,2</v>
      </c>
      <c r="C35" s="10" t="str">
        <f>[1]Source!G58</f>
        <v>Замок электромагнитный М1-500 Олевс</v>
      </c>
      <c r="D35" s="8" t="s">
        <v>11</v>
      </c>
      <c r="E35" s="11">
        <f>[1]Source!I58</f>
        <v>8</v>
      </c>
    </row>
    <row r="36" spans="1:5" x14ac:dyDescent="0.25">
      <c r="A36" s="8">
        <v>5.3</v>
      </c>
      <c r="B36" s="8" t="str">
        <f>[1]Source!E60</f>
        <v>5,3</v>
      </c>
      <c r="C36" s="10" t="str">
        <f>[1]Source!G60</f>
        <v>Диод к замку электромагнитному Р6КЕ18СА</v>
      </c>
      <c r="D36" s="8" t="s">
        <v>11</v>
      </c>
      <c r="E36" s="11">
        <f>[1]Source!I60</f>
        <v>8</v>
      </c>
    </row>
    <row r="37" spans="1:5" x14ac:dyDescent="0.25">
      <c r="A37" s="8">
        <v>6</v>
      </c>
      <c r="B37" s="8" t="str">
        <f>[1]Source!E62</f>
        <v>6</v>
      </c>
      <c r="C37" s="10" t="str">
        <f>[1]Source!G62</f>
        <v>Монтаж коммутатора</v>
      </c>
      <c r="D37" s="8" t="s">
        <v>9</v>
      </c>
      <c r="E37" s="11">
        <f>[1]Source!I62</f>
        <v>4</v>
      </c>
    </row>
    <row r="38" spans="1:5" ht="28.5" x14ac:dyDescent="0.25">
      <c r="A38" s="8">
        <v>6.1</v>
      </c>
      <c r="B38" s="8" t="str">
        <f>[1]Source!E64</f>
        <v>6,1</v>
      </c>
      <c r="C38" s="10" t="str">
        <f>[1]Source!G64</f>
        <v>Лента липкая изоляционная на поликасиновом компаунде марки ЛСЭПЛ, шириной 20-30 мм, толщиной от 0,14 до 0,19 мм</v>
      </c>
      <c r="D38" s="8" t="s">
        <v>12</v>
      </c>
      <c r="E38" s="11">
        <f>[1]Source!I64</f>
        <v>6.4000000000000001E-2</v>
      </c>
    </row>
    <row r="39" spans="1:5" x14ac:dyDescent="0.25">
      <c r="A39" s="8">
        <v>6.2</v>
      </c>
      <c r="B39" s="8" t="str">
        <f>[1]Source!E66</f>
        <v>6,2</v>
      </c>
      <c r="C39" s="10" t="str">
        <f>[1]Source!G66</f>
        <v>Припои оловянно-свинцовые бессурьмянистые марки ПОС40</v>
      </c>
      <c r="D39" s="8" t="s">
        <v>12</v>
      </c>
      <c r="E39" s="11">
        <f>[1]Source!I66</f>
        <v>0.124</v>
      </c>
    </row>
    <row r="40" spans="1:5" x14ac:dyDescent="0.25">
      <c r="A40" s="8">
        <v>6.3</v>
      </c>
      <c r="B40" s="8" t="str">
        <f>[1]Source!E68</f>
        <v>6,3</v>
      </c>
      <c r="C40" s="10" t="str">
        <f>[1]Source!G68</f>
        <v>Коммутатор ELTIS KM100-7.3</v>
      </c>
      <c r="D40" s="8" t="s">
        <v>11</v>
      </c>
      <c r="E40" s="11">
        <f>[1]Source!I68</f>
        <v>4</v>
      </c>
    </row>
    <row r="41" spans="1:5" x14ac:dyDescent="0.25">
      <c r="A41" s="8">
        <v>7</v>
      </c>
      <c r="B41" s="8" t="str">
        <f>[1]Source!E70</f>
        <v>7</v>
      </c>
      <c r="C41" s="10" t="str">
        <f>[1]Source!G70</f>
        <v>Реле, ключ, кнопка и др. с подготовкой места установки</v>
      </c>
      <c r="D41" s="8" t="s">
        <v>9</v>
      </c>
      <c r="E41" s="11">
        <f>[1]Source!I70</f>
        <v>237</v>
      </c>
    </row>
    <row r="42" spans="1:5" x14ac:dyDescent="0.25">
      <c r="A42" s="8">
        <v>7.1</v>
      </c>
      <c r="B42" s="8" t="str">
        <f>[1]Source!E72</f>
        <v>7,1</v>
      </c>
      <c r="C42" s="10" t="str">
        <f>[1]Source!G72</f>
        <v>Устройство квартирное переговорное УКП-7</v>
      </c>
      <c r="D42" s="8" t="s">
        <v>11</v>
      </c>
      <c r="E42" s="11">
        <f>[1]Source!I72</f>
        <v>237</v>
      </c>
    </row>
    <row r="43" spans="1:5" x14ac:dyDescent="0.25">
      <c r="A43" s="8">
        <v>7.2</v>
      </c>
      <c r="B43" s="8" t="str">
        <f>[1]Source!E74</f>
        <v>7,2</v>
      </c>
      <c r="C43" s="10" t="str">
        <f>[1]Source!G74</f>
        <v>Брелок ABS - Mifare Plus SE 1K 7 byte UID (режим SL3)</v>
      </c>
      <c r="D43" s="8" t="s">
        <v>11</v>
      </c>
      <c r="E43" s="11">
        <f>[1]Source!I74</f>
        <v>712</v>
      </c>
    </row>
    <row r="44" spans="1:5" ht="28.5" x14ac:dyDescent="0.25">
      <c r="A44" s="8">
        <v>8</v>
      </c>
      <c r="B44" s="8" t="str">
        <f>[1]Source!E76</f>
        <v>8</v>
      </c>
      <c r="C44" s="10" t="str">
        <f>[1]Source!G76</f>
        <v>Шкаф (пульт) управления навесной, высота, ширина и глубина до 600х600х350 мм</v>
      </c>
      <c r="D44" s="8" t="s">
        <v>9</v>
      </c>
      <c r="E44" s="11">
        <f>[1]Source!I76</f>
        <v>5</v>
      </c>
    </row>
    <row r="45" spans="1:5" x14ac:dyDescent="0.25">
      <c r="A45" s="8">
        <v>8.1</v>
      </c>
      <c r="B45" s="8" t="str">
        <f>[1]Source!E78</f>
        <v>8,1</v>
      </c>
      <c r="C45" s="10" t="str">
        <f>[1]Source!G78</f>
        <v>Электроды диаметром 4 мм Э42А</v>
      </c>
      <c r="D45" s="8" t="s">
        <v>12</v>
      </c>
      <c r="E45" s="11">
        <f>[1]Source!I78</f>
        <v>0.5</v>
      </c>
    </row>
    <row r="46" spans="1:5" x14ac:dyDescent="0.25">
      <c r="A46" s="8">
        <v>8.1999999999999993</v>
      </c>
      <c r="B46" s="8" t="str">
        <f>[1]Source!E80</f>
        <v>8,2</v>
      </c>
      <c r="C46" s="10" t="str">
        <f>[1]Source!G80</f>
        <v>Болты с гайками и шайбами строительные</v>
      </c>
      <c r="D46" s="8" t="s">
        <v>12</v>
      </c>
      <c r="E46" s="11">
        <f>[1]Source!I80</f>
        <v>0.5</v>
      </c>
    </row>
    <row r="47" spans="1:5" x14ac:dyDescent="0.25">
      <c r="A47" s="8">
        <v>8.3000000000000007</v>
      </c>
      <c r="B47" s="8" t="str">
        <f>[1]Source!E82</f>
        <v>8,3</v>
      </c>
      <c r="C47" s="10" t="str">
        <f>[1]Source!G82</f>
        <v>Краска</v>
      </c>
      <c r="D47" s="8" t="s">
        <v>12</v>
      </c>
      <c r="E47" s="11">
        <f>[1]Source!I82</f>
        <v>0.1</v>
      </c>
    </row>
    <row r="48" spans="1:5" x14ac:dyDescent="0.25">
      <c r="A48" s="8">
        <v>8.4</v>
      </c>
      <c r="B48" s="8" t="str">
        <f>[1]Source!E84</f>
        <v>8,4</v>
      </c>
      <c r="C48" s="10" t="str">
        <f>[1]Source!G84</f>
        <v>Корпус металлический, габ. 395х310х220 мм. IP54 ЩМП-1-0</v>
      </c>
      <c r="D48" s="8" t="s">
        <v>11</v>
      </c>
      <c r="E48" s="11">
        <f>[1]Source!I84</f>
        <v>5</v>
      </c>
    </row>
    <row r="49" spans="1:5" x14ac:dyDescent="0.25">
      <c r="A49" s="8">
        <v>8.5</v>
      </c>
      <c r="B49" s="8" t="str">
        <f>[1]Source!E86</f>
        <v>8,5</v>
      </c>
      <c r="C49" s="10" t="str">
        <f>[1]Source!G86</f>
        <v>DIN-рейка металлическая ТН 35х7,5 длиной 200 мм</v>
      </c>
      <c r="D49" s="8" t="s">
        <v>11</v>
      </c>
      <c r="E49" s="11">
        <f>[1]Source!I86</f>
        <v>5</v>
      </c>
    </row>
    <row r="50" spans="1:5" x14ac:dyDescent="0.25">
      <c r="A50" s="8">
        <v>9</v>
      </c>
      <c r="B50" s="8" t="str">
        <f>[1]Source!E88</f>
        <v>9</v>
      </c>
      <c r="C50" s="10" t="str">
        <f>[1]Source!G88</f>
        <v>Прибор или аппарат</v>
      </c>
      <c r="D50" s="8" t="s">
        <v>9</v>
      </c>
      <c r="E50" s="11">
        <f>[1]Source!I88</f>
        <v>5</v>
      </c>
    </row>
    <row r="51" spans="1:5" x14ac:dyDescent="0.25">
      <c r="A51" s="8">
        <v>9.1</v>
      </c>
      <c r="B51" s="8" t="str">
        <f>[1]Source!E90</f>
        <v>9,1</v>
      </c>
      <c r="C51" s="10" t="str">
        <f>[1]Source!G90</f>
        <v>Болты с гайками и шайбами строительные</v>
      </c>
      <c r="D51" s="8" t="s">
        <v>12</v>
      </c>
      <c r="E51" s="11">
        <f>[1]Source!I90</f>
        <v>0.1</v>
      </c>
    </row>
    <row r="52" spans="1:5" x14ac:dyDescent="0.25">
      <c r="A52" s="8">
        <v>9.1999999999999993</v>
      </c>
      <c r="B52" s="8" t="str">
        <f>[1]Source!E92</f>
        <v>9,2</v>
      </c>
      <c r="C52" s="10" t="str">
        <f>[1]Source!G92</f>
        <v>Выключатели автоматические «IEK» ВА47-29 1Р 6А, характеристика С</v>
      </c>
      <c r="D52" s="8" t="s">
        <v>11</v>
      </c>
      <c r="E52" s="11">
        <f>[1]Source!I92</f>
        <v>5</v>
      </c>
    </row>
    <row r="53" spans="1:5" ht="28.5" x14ac:dyDescent="0.25">
      <c r="A53" s="8">
        <v>10</v>
      </c>
      <c r="B53" s="8" t="str">
        <f>[1]Source!E94</f>
        <v>10</v>
      </c>
      <c r="C53" s="10" t="str">
        <f>[1]Source!G94</f>
        <v>Шина сборная - одна полоса в фазе, медная или алюминиевая сечением до 250 мм2</v>
      </c>
      <c r="D53" s="8" t="s">
        <v>13</v>
      </c>
      <c r="E53" s="11">
        <f>[1]Source!I94</f>
        <v>0.01</v>
      </c>
    </row>
    <row r="54" spans="1:5" x14ac:dyDescent="0.25">
      <c r="A54" s="8">
        <v>10.1</v>
      </c>
      <c r="B54" s="8" t="str">
        <f>[1]Source!E96</f>
        <v>10,1</v>
      </c>
      <c r="C54" s="10" t="str">
        <f>[1]Source!G96</f>
        <v>Шина N "Ноль" на DIN-рейку ШНИ 6х9-8-Д-С</v>
      </c>
      <c r="D54" s="8" t="s">
        <v>10</v>
      </c>
      <c r="E54" s="11">
        <f>[1]Source!I96</f>
        <v>0.5</v>
      </c>
    </row>
    <row r="55" spans="1:5" x14ac:dyDescent="0.25">
      <c r="A55" s="8">
        <v>10.199999999999999</v>
      </c>
      <c r="B55" s="8" t="str">
        <f>[1]Source!E98</f>
        <v>10,2</v>
      </c>
      <c r="C55" s="10" t="str">
        <f>[1]Source!G98</f>
        <v>Шина Р "Земля" на DIN-рейку 6х9-8-Д-Ж</v>
      </c>
      <c r="D55" s="8" t="s">
        <v>10</v>
      </c>
      <c r="E55" s="11">
        <f>[1]Source!I98</f>
        <v>0.5</v>
      </c>
    </row>
    <row r="56" spans="1:5" x14ac:dyDescent="0.25">
      <c r="A56" s="8">
        <v>11</v>
      </c>
      <c r="B56" s="8" t="str">
        <f>[1]Source!E100</f>
        <v>11</v>
      </c>
      <c r="C56" s="10" t="str">
        <f>[1]Source!G100</f>
        <v>Устройство оптико-(фото)электрическое, блок питания и контроля</v>
      </c>
      <c r="D56" s="8" t="s">
        <v>9</v>
      </c>
      <c r="E56" s="11">
        <f>[1]Source!I100</f>
        <v>6</v>
      </c>
    </row>
    <row r="57" spans="1:5" x14ac:dyDescent="0.25">
      <c r="A57" s="8">
        <v>11.1</v>
      </c>
      <c r="B57" s="8" t="str">
        <f>[1]Source!E102</f>
        <v>11,1</v>
      </c>
      <c r="C57" s="10" t="str">
        <f>[1]Source!G102</f>
        <v>Дюбели пластмассовые с шурупами 12х70 мм</v>
      </c>
      <c r="D57" s="8" t="s">
        <v>10</v>
      </c>
      <c r="E57" s="11">
        <f>[1]Source!I102</f>
        <v>2.4</v>
      </c>
    </row>
    <row r="58" spans="1:5" x14ac:dyDescent="0.25">
      <c r="A58" s="8">
        <v>11.2</v>
      </c>
      <c r="B58" s="8" t="str">
        <f>[1]Source!E104</f>
        <v>11,2</v>
      </c>
      <c r="C58" s="10" t="str">
        <f>[1]Source!G104</f>
        <v>Припои оловянно-свинцовые бессурьмянистые марки ПОС40</v>
      </c>
      <c r="D58" s="8" t="s">
        <v>12</v>
      </c>
      <c r="E58" s="11">
        <f>[1]Source!I104</f>
        <v>0.22799999999999998</v>
      </c>
    </row>
    <row r="59" spans="1:5" ht="28.5" x14ac:dyDescent="0.25">
      <c r="A59" s="8">
        <v>11.3</v>
      </c>
      <c r="B59" s="8" t="str">
        <f>[1]Source!E106</f>
        <v>11,3</v>
      </c>
      <c r="C59" s="10" t="str">
        <f>[1]Source!G106</f>
        <v>Источник вторичного электропитания, 12В, 1.25А на DIN-рейку БП15Б-Д2-12</v>
      </c>
      <c r="D59" s="8" t="s">
        <v>11</v>
      </c>
      <c r="E59" s="11">
        <f>[1]Source!I106</f>
        <v>6</v>
      </c>
    </row>
    <row r="60" spans="1:5" x14ac:dyDescent="0.25">
      <c r="A60" s="8">
        <v>12</v>
      </c>
      <c r="B60" s="8" t="str">
        <f>[1]Source!E108</f>
        <v>12</v>
      </c>
      <c r="C60" s="10" t="str">
        <f>[1]Source!G108</f>
        <v>Коробка ответвительная на стене</v>
      </c>
      <c r="D60" s="8" t="s">
        <v>9</v>
      </c>
      <c r="E60" s="11">
        <f>[1]Source!I108</f>
        <v>80</v>
      </c>
    </row>
    <row r="61" spans="1:5" x14ac:dyDescent="0.25">
      <c r="A61" s="8">
        <v>12.1</v>
      </c>
      <c r="B61" s="8" t="str">
        <f>[1]Source!E110</f>
        <v>12,1</v>
      </c>
      <c r="C61" s="10" t="str">
        <f>[1]Source!G110</f>
        <v>Шурупы с полукруглой головкой 4x40 мм</v>
      </c>
      <c r="D61" s="8" t="s">
        <v>14</v>
      </c>
      <c r="E61" s="11">
        <f>[1]Source!I110</f>
        <v>8.0000000000000004E-4</v>
      </c>
    </row>
    <row r="62" spans="1:5" x14ac:dyDescent="0.25">
      <c r="A62" s="8">
        <v>12.2</v>
      </c>
      <c r="B62" s="8" t="str">
        <f>[1]Source!E112</f>
        <v>12,2</v>
      </c>
      <c r="C62" s="10" t="str">
        <f>[1]Source!G112</f>
        <v>Коробка телефонная распределительная марки КРТН-10</v>
      </c>
      <c r="D62" s="8" t="s">
        <v>11</v>
      </c>
      <c r="E62" s="11">
        <f>[1]Source!I112</f>
        <v>80</v>
      </c>
    </row>
    <row r="63" spans="1:5" ht="42.75" x14ac:dyDescent="0.25">
      <c r="A63" s="8">
        <v>13</v>
      </c>
      <c r="B63" s="8" t="str">
        <f>[1]Source!E249</f>
        <v>30</v>
      </c>
      <c r="C63" s="10" t="str">
        <f>[1]Source!G249</f>
        <v>Затягивание провода в проложенные трубы и металлические рукава первого одножильного или многожильного в общей оплетке, суммарное сечение до 6 мм2</v>
      </c>
      <c r="D63" s="8" t="s">
        <v>13</v>
      </c>
      <c r="E63" s="11">
        <f>[1]Source!I249</f>
        <v>4.3600000000000003</v>
      </c>
    </row>
    <row r="64" spans="1:5" ht="57" x14ac:dyDescent="0.25">
      <c r="A64" s="8">
        <v>13.1</v>
      </c>
      <c r="B64" s="8" t="str">
        <f>[1]Source!E255</f>
        <v>30,3</v>
      </c>
      <c r="C64" s="10" t="str">
        <f>[1]Source!G255</f>
        <v>Кабели парной скрутки для систем сигнализации с однопроволочными медными жилами, изоляцией из полиэтилена, оболочкой из белого ПВХ пластиката, не распространяющей горение, с низким дымо- и газовыделением, марки КСВВнг-LS 1x2x1,13</v>
      </c>
      <c r="D64" s="8" t="s">
        <v>15</v>
      </c>
      <c r="E64" s="11">
        <f>[1]Source!I255</f>
        <v>0.11799999999999999</v>
      </c>
    </row>
    <row r="65" spans="1:5" ht="57" x14ac:dyDescent="0.25">
      <c r="A65" s="8">
        <v>13.2</v>
      </c>
      <c r="B65" s="8" t="str">
        <f>[1]Source!E257</f>
        <v>30,4</v>
      </c>
      <c r="C65" s="10" t="str">
        <f>[1]Source!G257</f>
        <v>Кабели для систем сигнализации с однопроволочными медными жилами, изоляцией из полиэтилена, оболочкой из белого ПВХ пластиката, не распространяющей горение, с низким дымо- и газовыделением, марки КСВВнг-LS 4х0,5</v>
      </c>
      <c r="D65" s="8" t="s">
        <v>15</v>
      </c>
      <c r="E65" s="11">
        <f>[1]Source!I257</f>
        <v>0.318</v>
      </c>
    </row>
    <row r="66" spans="1:5" ht="42.75" x14ac:dyDescent="0.25">
      <c r="A66" s="8">
        <v>14</v>
      </c>
      <c r="B66" s="8" t="str">
        <f>[1]Source!E277</f>
        <v>32</v>
      </c>
      <c r="C66" s="10" t="str">
        <f>[1]Source!G277</f>
        <v>Затягивание провода в проложенные трубы и металлические рукава первого одножильного или многожильного в общей оплетке, суммарное сечение до 16 мм2</v>
      </c>
      <c r="D66" s="8" t="s">
        <v>13</v>
      </c>
      <c r="E66" s="11">
        <f>[1]Source!I277</f>
        <v>4.51</v>
      </c>
    </row>
    <row r="67" spans="1:5" ht="28.5" x14ac:dyDescent="0.25">
      <c r="A67" s="8">
        <v>14.1</v>
      </c>
      <c r="B67" s="8" t="str">
        <f>[1]Source!E279</f>
        <v>32,1</v>
      </c>
      <c r="C67" s="10" t="str">
        <f>[1]Source!G279</f>
        <v>Лента изоляционная прорезиненная односторонняя ширина 20 мм, толщина 0,25-0,35 мм</v>
      </c>
      <c r="D67" s="8" t="s">
        <v>12</v>
      </c>
      <c r="E67" s="11">
        <f>[1]Source!I279</f>
        <v>1.4432</v>
      </c>
    </row>
    <row r="68" spans="1:5" x14ac:dyDescent="0.25">
      <c r="A68" s="8">
        <v>14.2</v>
      </c>
      <c r="B68" s="8" t="str">
        <f>[1]Source!E281</f>
        <v>32,2</v>
      </c>
      <c r="C68" s="10" t="str">
        <f>[1]Source!G281</f>
        <v>Кабель (витая пара) UTP кат. 5Е 25х2х24АWG solid LSZH</v>
      </c>
      <c r="D68" s="8" t="s">
        <v>16</v>
      </c>
      <c r="E68" s="11">
        <f>[1]Source!I281</f>
        <v>460</v>
      </c>
    </row>
    <row r="69" spans="1:5" x14ac:dyDescent="0.25">
      <c r="A69" s="8">
        <v>14.3</v>
      </c>
      <c r="B69" s="8" t="str">
        <f>[1]Source!E283</f>
        <v>32,3</v>
      </c>
      <c r="C69" s="10" t="str">
        <f>[1]Source!G283</f>
        <v>Коннектор RJ-45 (8Р8С) уп. 100 шт.</v>
      </c>
      <c r="D69" s="8" t="s">
        <v>11</v>
      </c>
      <c r="E69" s="11">
        <f>[1]Source!I283</f>
        <v>100</v>
      </c>
    </row>
    <row r="70" spans="1:5" ht="28.5" x14ac:dyDescent="0.25">
      <c r="A70" s="8">
        <v>15</v>
      </c>
      <c r="B70" s="8" t="str">
        <f>[1]Source!E285</f>
        <v>33</v>
      </c>
      <c r="C70" s="10" t="str">
        <f>[1]Source!G285</f>
        <v>Провод групповой осветительных сетей в защитной оболочке или кабель двух-трехжильный в готовых каналах стен и перекрытий</v>
      </c>
      <c r="D70" s="8" t="s">
        <v>13</v>
      </c>
      <c r="E70" s="11">
        <f>[1]Source!I285</f>
        <v>1.07</v>
      </c>
    </row>
    <row r="71" spans="1:5" x14ac:dyDescent="0.25">
      <c r="A71" s="8">
        <v>15.1</v>
      </c>
      <c r="B71" s="8" t="str">
        <f>[1]Source!E287</f>
        <v>33,1</v>
      </c>
      <c r="C71" s="10" t="str">
        <f>[1]Source!G287</f>
        <v>Трубка поливинилхлоридная ХВТ</v>
      </c>
      <c r="D71" s="8" t="s">
        <v>12</v>
      </c>
      <c r="E71" s="11">
        <f>[1]Source!I287</f>
        <v>0.56710000000000005</v>
      </c>
    </row>
    <row r="72" spans="1:5" ht="28.5" x14ac:dyDescent="0.25">
      <c r="A72" s="8">
        <v>15.2</v>
      </c>
      <c r="B72" s="8" t="str">
        <f>[1]Source!E289</f>
        <v>33,2</v>
      </c>
      <c r="C72" s="10" t="str">
        <f>[1]Source!G289</f>
        <v>Провода силовые для электрических установок на напряжение до 450 В с медной жилой марки ПВ1, сечением 1,5 мм2 (ПУВВ 1х1,5 мм2)</v>
      </c>
      <c r="D72" s="8" t="s">
        <v>15</v>
      </c>
      <c r="E72" s="11">
        <f>[1]Source!I289</f>
        <v>0.04</v>
      </c>
    </row>
    <row r="73" spans="1:5" ht="28.5" x14ac:dyDescent="0.25">
      <c r="A73" s="12">
        <v>15.3</v>
      </c>
      <c r="B73" s="12" t="str">
        <f>[1]Source!E291</f>
        <v>33,3</v>
      </c>
      <c r="C73" s="13" t="str">
        <f>[1]Source!G291</f>
        <v>Провода силовые для электрических установок на напряжение до 450 В с медной жилой марки ПВ1, сечением 4 мм2 (ПУВВ 1х4 мм2)</v>
      </c>
      <c r="D73" s="12" t="s">
        <v>15</v>
      </c>
      <c r="E73" s="14">
        <f>[1]Source!I291</f>
        <v>7.0000000000000007E-2</v>
      </c>
    </row>
    <row r="76" spans="1:5" x14ac:dyDescent="0.25">
      <c r="C76" s="15" t="s">
        <v>17</v>
      </c>
      <c r="D76" s="15" t="str">
        <f>IF([1]Source!X12&lt;&gt;"", [1]Source!X12," ")</f>
        <v xml:space="preserve"> </v>
      </c>
      <c r="E76" s="16"/>
    </row>
    <row r="77" spans="1:5" x14ac:dyDescent="0.25">
      <c r="C77" s="2"/>
      <c r="D77" s="16"/>
      <c r="E77" s="16"/>
    </row>
    <row r="78" spans="1:5" x14ac:dyDescent="0.25">
      <c r="C78" s="17" t="s">
        <v>18</v>
      </c>
      <c r="D78" s="17" t="str">
        <f>IF([1]Source!AB12&lt;&gt;"", [1]Source!AB12," ")</f>
        <v xml:space="preserve"> </v>
      </c>
      <c r="E78" s="16"/>
    </row>
  </sheetData>
  <mergeCells count="6">
    <mergeCell ref="D5:E5"/>
    <mergeCell ref="D7:E7"/>
    <mergeCell ref="B12:E12"/>
    <mergeCell ref="B13:E13"/>
    <mergeCell ref="A18:E18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2026-06-01T14:51:00Z</dcterms:modified>
</cp:coreProperties>
</file>